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教職実践演習\15\"/>
    </mc:Choice>
  </mc:AlternateContent>
  <xr:revisionPtr revIDLastSave="0" documentId="8_{0B9986A9-2E73-4294-BB9C-32C99C11F4B0}" xr6:coauthVersionLast="45" xr6:coauthVersionMax="45" xr10:uidLastSave="{00000000-0000-0000-0000-000000000000}"/>
  <bookViews>
    <workbookView xWindow="555" yWindow="675" windowWidth="18705" windowHeight="12870" tabRatio="679" activeTab="4" xr2:uid="{0C8D9B86-7215-4F9B-AB2F-27064F27514D}"/>
  </bookViews>
  <sheets>
    <sheet name="売上表" sheetId="1" r:id="rId1"/>
    <sheet name="集計表" sheetId="2" r:id="rId2"/>
    <sheet name="商品一覧表" sheetId="3" r:id="rId3"/>
    <sheet name="改良版売上表" sheetId="4" r:id="rId4"/>
    <sheet name="売上分析表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2" i="5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H2" i="5"/>
  <c r="G2" i="5"/>
  <c r="F3" i="5"/>
  <c r="F4" i="5"/>
  <c r="F5" i="5"/>
  <c r="F6" i="5"/>
  <c r="F7" i="5"/>
  <c r="F8" i="5"/>
  <c r="F9" i="5"/>
  <c r="F10" i="5"/>
  <c r="F11" i="5"/>
  <c r="F12" i="5"/>
  <c r="F2" i="5"/>
  <c r="E3" i="5"/>
  <c r="E4" i="5"/>
  <c r="E5" i="5"/>
  <c r="E6" i="5"/>
  <c r="E7" i="5"/>
  <c r="E8" i="5"/>
  <c r="E9" i="5"/>
  <c r="E10" i="5"/>
  <c r="E11" i="5"/>
  <c r="E12" i="5"/>
  <c r="E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D3" i="4"/>
  <c r="E3" i="4"/>
  <c r="D4" i="4"/>
  <c r="E4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E2" i="4"/>
  <c r="D2" i="4"/>
  <c r="E3" i="2"/>
  <c r="E4" i="2"/>
  <c r="E5" i="2"/>
  <c r="E6" i="2"/>
  <c r="E7" i="2"/>
  <c r="E8" i="2"/>
  <c r="E2" i="2"/>
  <c r="D10" i="2"/>
  <c r="C10" i="2"/>
  <c r="D9" i="2"/>
  <c r="C9" i="2"/>
  <c r="F3" i="1"/>
  <c r="F4" i="1"/>
  <c r="F5" i="1"/>
  <c r="F6" i="1"/>
  <c r="F7" i="1"/>
  <c r="F8" i="1"/>
  <c r="F9" i="1"/>
  <c r="F10" i="1"/>
  <c r="D5" i="2" s="1"/>
  <c r="F11" i="1"/>
  <c r="F12" i="1"/>
  <c r="F13" i="1"/>
  <c r="F14" i="1"/>
  <c r="D6" i="2" s="1"/>
  <c r="F15" i="1"/>
  <c r="F16" i="1"/>
  <c r="F17" i="1"/>
  <c r="F18" i="1"/>
  <c r="F19" i="1"/>
  <c r="F20" i="1"/>
  <c r="F21" i="1"/>
  <c r="F22" i="1"/>
  <c r="F23" i="1"/>
  <c r="F24" i="1"/>
  <c r="F25" i="1"/>
  <c r="F2" i="1"/>
  <c r="D2" i="2"/>
  <c r="D3" i="2"/>
  <c r="D4" i="2"/>
  <c r="D7" i="2"/>
  <c r="D8" i="2"/>
  <c r="C3" i="2"/>
  <c r="C4" i="2"/>
  <c r="C5" i="2"/>
  <c r="C6" i="2"/>
  <c r="C7" i="2"/>
  <c r="C8" i="2"/>
  <c r="C2" i="2"/>
  <c r="B2" i="5" l="1"/>
  <c r="B3" i="5"/>
  <c r="B4" i="5"/>
  <c r="B5" i="5"/>
  <c r="B6" i="5"/>
  <c r="B7" i="5"/>
  <c r="B8" i="5"/>
  <c r="B9" i="5"/>
  <c r="B10" i="5"/>
  <c r="B11" i="5"/>
  <c r="B12" i="5"/>
</calcChain>
</file>

<file path=xl/sharedStrings.xml><?xml version="1.0" encoding="utf-8"?>
<sst xmlns="http://schemas.openxmlformats.org/spreadsheetml/2006/main" count="178" uniqueCount="56">
  <si>
    <t>日付</t>
    <rPh sb="0" eb="2">
      <t>ヒヅケ</t>
    </rPh>
    <phoneticPr fontId="1"/>
  </si>
  <si>
    <t>曜日</t>
    <rPh sb="0" eb="2">
      <t>ヨウビ</t>
    </rPh>
    <phoneticPr fontId="1"/>
  </si>
  <si>
    <t>商品名</t>
    <rPh sb="0" eb="3">
      <t>ショウヒンメイ</t>
    </rPh>
    <phoneticPr fontId="1"/>
  </si>
  <si>
    <t>販売単価</t>
    <rPh sb="0" eb="2">
      <t>ハンバイ</t>
    </rPh>
    <rPh sb="2" eb="4">
      <t>タンカ</t>
    </rPh>
    <phoneticPr fontId="1"/>
  </si>
  <si>
    <t>売上数</t>
    <rPh sb="0" eb="2">
      <t>ウリアゲ</t>
    </rPh>
    <rPh sb="2" eb="3">
      <t>スウ</t>
    </rPh>
    <phoneticPr fontId="1"/>
  </si>
  <si>
    <t>売上高</t>
    <rPh sb="0" eb="2">
      <t>ウリアゲ</t>
    </rPh>
    <rPh sb="2" eb="3">
      <t>ダカ</t>
    </rPh>
    <phoneticPr fontId="1"/>
  </si>
  <si>
    <t>1日</t>
    <rPh sb="1" eb="2">
      <t>ニチ</t>
    </rPh>
    <phoneticPr fontId="1"/>
  </si>
  <si>
    <t>日</t>
    <rPh sb="0" eb="1">
      <t>ヒ</t>
    </rPh>
    <phoneticPr fontId="1"/>
  </si>
  <si>
    <t>チョコレートセット</t>
  </si>
  <si>
    <t>チョコレートセット</t>
    <phoneticPr fontId="1"/>
  </si>
  <si>
    <t>1日の売上数</t>
    <rPh sb="1" eb="2">
      <t>ニチ</t>
    </rPh>
    <rPh sb="3" eb="5">
      <t>ウリアゲ</t>
    </rPh>
    <rPh sb="5" eb="6">
      <t>スウ</t>
    </rPh>
    <phoneticPr fontId="1"/>
  </si>
  <si>
    <t>1日の売上高</t>
    <rPh sb="1" eb="2">
      <t>ニチ</t>
    </rPh>
    <rPh sb="3" eb="5">
      <t>ウリアゲ</t>
    </rPh>
    <rPh sb="5" eb="6">
      <t>ダカ</t>
    </rPh>
    <phoneticPr fontId="1"/>
  </si>
  <si>
    <t>売上高比率（％）</t>
    <rPh sb="0" eb="2">
      <t>ウリアゲ</t>
    </rPh>
    <rPh sb="2" eb="3">
      <t>ダカ</t>
    </rPh>
    <rPh sb="3" eb="5">
      <t>ヒリツ</t>
    </rPh>
    <phoneticPr fontId="1"/>
  </si>
  <si>
    <t>クッキー詰め合わせ</t>
    <rPh sb="4" eb="5">
      <t>ツ</t>
    </rPh>
    <rPh sb="6" eb="7">
      <t>ア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</si>
  <si>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</si>
  <si>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</si>
  <si>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ミックスチョコレートセット</t>
  </si>
  <si>
    <t>ミックスチョコレートセット</t>
    <phoneticPr fontId="1"/>
  </si>
  <si>
    <t>7日</t>
    <rPh sb="1" eb="2">
      <t>カ</t>
    </rPh>
    <phoneticPr fontId="1"/>
  </si>
  <si>
    <t>土</t>
  </si>
  <si>
    <t>土</t>
    <rPh sb="0" eb="1">
      <t>ド</t>
    </rPh>
    <phoneticPr fontId="1"/>
  </si>
  <si>
    <t>茶団子セット</t>
    <rPh sb="0" eb="1">
      <t>チャ</t>
    </rPh>
    <rPh sb="1" eb="3">
      <t>ダンゴ</t>
    </rPh>
    <phoneticPr fontId="1"/>
  </si>
  <si>
    <t>商品コード</t>
    <rPh sb="0" eb="2">
      <t>ショウヒン</t>
    </rPh>
    <phoneticPr fontId="1"/>
  </si>
  <si>
    <t>仕入単価</t>
    <rPh sb="0" eb="2">
      <t>シイレ</t>
    </rPh>
    <rPh sb="2" eb="4">
      <t>タンカ</t>
    </rPh>
    <phoneticPr fontId="1"/>
  </si>
  <si>
    <t>スペシャルクッキーセット</t>
  </si>
  <si>
    <t>スペシャルクッキーセット</t>
    <phoneticPr fontId="1"/>
  </si>
  <si>
    <t>ミニようかんセット</t>
  </si>
  <si>
    <t>ミニようかんセット</t>
    <phoneticPr fontId="1"/>
  </si>
  <si>
    <t>クッキー（単品）</t>
    <rPh sb="5" eb="7">
      <t>タンピン</t>
    </rPh>
    <phoneticPr fontId="1"/>
  </si>
  <si>
    <t>ようかん（単品）</t>
    <rPh sb="5" eb="7">
      <t>タンピン</t>
    </rPh>
    <phoneticPr fontId="1"/>
  </si>
  <si>
    <t>お団子セット</t>
    <rPh sb="1" eb="3">
      <t>ダンゴ</t>
    </rPh>
    <phoneticPr fontId="1"/>
  </si>
  <si>
    <t>売上数</t>
    <rPh sb="0" eb="3">
      <t>ウリアゲスウ</t>
    </rPh>
    <phoneticPr fontId="1"/>
  </si>
  <si>
    <t>収益</t>
    <rPh sb="0" eb="2">
      <t>シュウエキ</t>
    </rPh>
    <phoneticPr fontId="1"/>
  </si>
  <si>
    <t>売上数順位</t>
    <rPh sb="0" eb="3">
      <t>ウリアゲスウ</t>
    </rPh>
    <rPh sb="3" eb="5">
      <t>ジュンイ</t>
    </rPh>
    <phoneticPr fontId="1"/>
  </si>
  <si>
    <t>収益順位</t>
    <rPh sb="0" eb="2">
      <t>シュウエキ</t>
    </rPh>
    <rPh sb="2" eb="4">
      <t>ジュンイ</t>
    </rPh>
    <phoneticPr fontId="1"/>
  </si>
  <si>
    <t>検討</t>
    <rPh sb="0" eb="2">
      <t>ケントウ</t>
    </rPh>
    <phoneticPr fontId="1"/>
  </si>
  <si>
    <t>2日</t>
    <rPh sb="1" eb="2">
      <t>カ</t>
    </rPh>
    <phoneticPr fontId="1"/>
  </si>
  <si>
    <t>3日</t>
    <rPh sb="1" eb="2">
      <t>カ</t>
    </rPh>
    <phoneticPr fontId="1"/>
  </si>
  <si>
    <t>4日</t>
    <rPh sb="1" eb="2">
      <t>カ</t>
    </rPh>
    <phoneticPr fontId="1"/>
  </si>
  <si>
    <t>5日</t>
    <rPh sb="1" eb="2">
      <t>カ</t>
    </rPh>
    <phoneticPr fontId="1"/>
  </si>
  <si>
    <t>6日</t>
    <rPh sb="1" eb="2">
      <t>カ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</si>
  <si>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</si>
  <si>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</si>
  <si>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</si>
  <si>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</si>
  <si>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</si>
  <si>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水</t>
    <rPh sb="0" eb="1">
      <t>スイ</t>
    </rPh>
    <phoneticPr fontId="1"/>
  </si>
  <si>
    <t>木</t>
  </si>
  <si>
    <t>金</t>
  </si>
  <si>
    <t>木</t>
    <rPh sb="0" eb="1">
      <t>モク</t>
    </rPh>
    <phoneticPr fontId="1"/>
  </si>
  <si>
    <t>金</t>
    <rPh sb="0" eb="1">
      <t>キン</t>
    </rPh>
    <phoneticPr fontId="1"/>
  </si>
  <si>
    <t>3日</t>
    <rPh sb="1" eb="2">
      <t>ニチ</t>
    </rPh>
    <phoneticPr fontId="1"/>
  </si>
  <si>
    <t>5日</t>
    <rPh sb="1" eb="2">
      <t>ニチ</t>
    </rPh>
    <phoneticPr fontId="1"/>
  </si>
  <si>
    <t>7日</t>
    <rPh sb="1" eb="2">
      <t>ニチ</t>
    </rPh>
    <phoneticPr fontId="1"/>
  </si>
  <si>
    <t>どら焼きセット</t>
    <rPh sb="2" eb="3">
      <t>ヤ</t>
    </rPh>
    <phoneticPr fontId="1"/>
  </si>
  <si>
    <t>どら焼き（単品）</t>
    <rPh sb="2" eb="3">
      <t>ヤ</t>
    </rPh>
    <rPh sb="5" eb="7">
      <t>タンピン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</si>
</sst>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"/>
  </numFmts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0</xdr:rowOff>
    </xdr:from>
    <xdr:to>
      <xdr:col>13</xdr:col>
      <xdr:colOff>10162</xdr:colOff>
      <xdr:row>2</xdr:row>
      <xdr:rowOff>161995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EFD7650-AC0F-457D-B361-77ABF816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025" y="0"/>
          <a:ext cx="4563112" cy="50489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</xdr:row>
      <xdr:rowOff>0</xdr:rowOff>
    </xdr:from>
    <xdr:to>
      <xdr:col>12</xdr:col>
      <xdr:colOff>610239</xdr:colOff>
      <xdr:row>9</xdr:row>
      <xdr:rowOff>76330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D872133-966A-4021-98F7-A33D712F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685800"/>
          <a:ext cx="4582164" cy="93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10</xdr:row>
      <xdr:rowOff>123825</xdr:rowOff>
    </xdr:from>
    <xdr:to>
      <xdr:col>5</xdr:col>
      <xdr:colOff>534055</xdr:colOff>
      <xdr:row>22</xdr:row>
      <xdr:rowOff>28849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46A5BE-08EC-48E1-89F6-D4163D7C6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38325"/>
          <a:ext cx="4696480" cy="19624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21</xdr:row>
      <xdr:rowOff>152400</xdr:rowOff>
    </xdr:from>
    <xdr:to>
      <xdr:col>5</xdr:col>
      <xdr:colOff>448310</xdr:colOff>
      <xdr:row>26</xdr:row>
      <xdr:rowOff>38204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F1DFD3-89F9-4861-86DB-11FDF229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752850"/>
          <a:ext cx="4553585" cy="7430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514996</xdr:colOff>
      <xdr:row>21</xdr:row>
      <xdr:rowOff>29058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E4D81D-5AC7-48E2-8A27-DD77395E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171450"/>
          <a:ext cx="4629796" cy="3458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57150</xdr:rowOff>
    </xdr:from>
    <xdr:to>
      <xdr:col>13</xdr:col>
      <xdr:colOff>572129</xdr:colOff>
      <xdr:row>14</xdr:row>
      <xdr:rowOff>162275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C1AEEF-6F3B-4C4A-8391-7593B054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57150"/>
          <a:ext cx="4505954" cy="2505425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16</xdr:row>
      <xdr:rowOff>66675</xdr:rowOff>
    </xdr:from>
    <xdr:to>
      <xdr:col>14</xdr:col>
      <xdr:colOff>29226</xdr:colOff>
      <xdr:row>27</xdr:row>
      <xdr:rowOff>57412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46D6F27-74A3-4689-8FA1-23E876E1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2809875"/>
          <a:ext cx="4667901" cy="1876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161925</xdr:rowOff>
    </xdr:from>
    <xdr:to>
      <xdr:col>5</xdr:col>
      <xdr:colOff>153030</xdr:colOff>
      <xdr:row>18</xdr:row>
      <xdr:rowOff>57279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64857C-D2CB-4B47-9293-573ED012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219325"/>
          <a:ext cx="4515480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18</xdr:row>
      <xdr:rowOff>142875</xdr:rowOff>
    </xdr:from>
    <xdr:to>
      <xdr:col>5</xdr:col>
      <xdr:colOff>172085</xdr:colOff>
      <xdr:row>28</xdr:row>
      <xdr:rowOff>105009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5610E83-02F0-4208-8CFB-4F5D0903F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3228975"/>
          <a:ext cx="4553585" cy="1676634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161925</xdr:rowOff>
    </xdr:from>
    <xdr:to>
      <xdr:col>12</xdr:col>
      <xdr:colOff>429320</xdr:colOff>
      <xdr:row>26</xdr:row>
      <xdr:rowOff>162260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FEB322-52AA-419C-80ED-0DFF97654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2219325"/>
          <a:ext cx="4982270" cy="2400635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1</xdr:row>
      <xdr:rowOff>66676</xdr:rowOff>
    </xdr:from>
    <xdr:to>
      <xdr:col>12</xdr:col>
      <xdr:colOff>552450</xdr:colOff>
      <xdr:row>3</xdr:row>
      <xdr:rowOff>161926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0A547E-1C23-45B4-943B-D6E5FA497A1F}"/>
            </a:ext>
          </a:extLst>
        </xdr:cNvPr>
        <xdr:cNvSpPr txBox="1"/>
      </xdr:nvSpPr>
      <xdr:spPr>
        <a:xfrm>
          <a:off x="8382000" y="238126"/>
          <a:ext cx="24288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</a:t>
          </a:r>
          <a:r>
            <a:rPr kumimoji="1" lang="ja-JP" altLang="en-US" sz="1100"/>
            <a:t>列、</a:t>
          </a:r>
          <a:r>
            <a:rPr kumimoji="1" lang="en-US" altLang="ja-JP" sz="1100"/>
            <a:t>f</a:t>
          </a:r>
          <a:r>
            <a:rPr kumimoji="1" lang="ja-JP" altLang="en-US" sz="1100"/>
            <a:t>列を完成させよ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3560-C00F-4253-BB29-EF5AE9A49A73}">
  <dimension ref="A1:F25"/>
  <sheetViews>
    <sheetView workbookViewId="0">
      <selection activeCell="E2" sqref="E2:F25"/>
    </sheetView>
  </sheetViews>
  <sheetFormatPr defaultRowHeight="13.5" x14ac:dyDescent="0.15"/>
  <cols>
    <col min="3" max="3" width="29.375" bestFit="1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15">
      <c r="A2" s="1" t="s">
        <v>6</v>
      </c>
      <c r="B2" s="1" t="s">
        <v>7</v>
      </c>
      <c r="C2" s="1" t="s">
        <v>9</v>
      </c>
      <c r="D2" s="1">
        <v>1000</v>
      </c>
      <c r="E2" s="1">
        <v>10</v>
      </c>
      <c r="F2" s="2">
        <f>D2*E2</f>
        <v>10000</v>
      </c>
    </row>
    <row r="3" spans="1:6" x14ac:dyDescent="0.15">
      <c r="A3" s="1" t="s">
        <v>6</v>
      </c>
      <c r="B3" s="1" t="s">
        <v>7</v>
      </c>
      <c r="C3" s="1" t="s">
        <v>13</v>
      </c>
      <c r="D3" s="1">
        <v>800</v>
      </c>
      <c r="E3" s="1">
        <v>10</v>
      </c>
      <c r="F3" s="2">
        <f t="shared" ref="F3:F25" si="0">D3*E3</f>
        <v>8000</v>
      </c>
    </row>
    <row r="4" spans="1:6" x14ac:dyDescent="0.15">
      <c r="A4" s="1" t="s">
        <v>6</v>
      </c>
      <c r="B4" s="1" t="s">
        <v>7</v>
      </c>
      <c r="C4" s="1" t="s">
        <v>17</v>
      </c>
      <c r="D4" s="1">
        <v>450</v>
      </c>
      <c r="E4" s="1">
        <v>12</v>
      </c>
      <c r="F4" s="2">
        <f t="shared" si="0"/>
        <v>5400</v>
      </c>
    </row>
    <row r="5" spans="1:6" x14ac:dyDescent="0.15">
      <c r="A5" s="1" t="s">
        <v>6</v>
      </c>
      <c r="B5" s="1" t="s">
        <v>7</v>
      </c>
      <c r="C5" s="1" t="s">
        <v>30</v>
      </c>
      <c r="D5" s="1">
        <v>550</v>
      </c>
      <c r="E5" s="1">
        <v>12</v>
      </c>
      <c r="F5" s="2">
        <f t="shared" si="0"/>
        <v>6600</v>
      </c>
    </row>
    <row r="6" spans="1:6" x14ac:dyDescent="0.15">
      <c r="A6" s="1" t="s">
        <v>36</v>
      </c>
      <c r="B6" s="1" t="s">
        <v>42</v>
      </c>
      <c r="C6" s="1" t="s">
        <v>13</v>
      </c>
      <c r="D6" s="1">
        <v>600</v>
      </c>
      <c r="E6" s="1">
        <v>6</v>
      </c>
      <c r="F6" s="2">
        <f t="shared" si="0"/>
        <v>3600</v>
      </c>
    </row>
    <row r="7" spans="1:6" x14ac:dyDescent="0.15">
      <c r="A7" s="1" t="s">
        <v>37</v>
      </c>
      <c r="B7" s="1" t="s">
        <v>44</v>
      </c>
      <c r="C7" s="1" t="s">
        <v>8</v>
      </c>
      <c r="D7" s="1">
        <v>800</v>
      </c>
      <c r="E7" s="1">
        <v>5</v>
      </c>
      <c r="F7" s="2">
        <f t="shared" si="0"/>
        <v>4000</v>
      </c>
    </row>
    <row r="8" spans="1:6" x14ac:dyDescent="0.15">
      <c r="A8" s="1" t="s">
        <v>37</v>
      </c>
      <c r="B8" s="1" t="s">
        <v>44</v>
      </c>
      <c r="C8" s="1" t="s">
        <v>54</v>
      </c>
      <c r="D8" s="1">
        <v>600</v>
      </c>
      <c r="E8" s="1">
        <v>7</v>
      </c>
      <c r="F8" s="2">
        <f t="shared" si="0"/>
        <v>4200</v>
      </c>
    </row>
    <row r="9" spans="1:6" x14ac:dyDescent="0.15">
      <c r="A9" s="1" t="s">
        <v>37</v>
      </c>
      <c r="B9" s="1" t="s">
        <v>44</v>
      </c>
      <c r="C9" s="1" t="s">
        <v>21</v>
      </c>
      <c r="D9" s="1">
        <v>550</v>
      </c>
      <c r="E9" s="1">
        <v>3</v>
      </c>
      <c r="F9" s="2">
        <f t="shared" si="0"/>
        <v>1650</v>
      </c>
    </row>
    <row r="10" spans="1:6" x14ac:dyDescent="0.15">
      <c r="A10" s="1" t="s">
        <v>38</v>
      </c>
      <c r="B10" s="1" t="s">
        <v>46</v>
      </c>
      <c r="C10" s="1" t="s">
        <v>55</v>
      </c>
      <c r="D10" s="1">
        <v>100</v>
      </c>
      <c r="E10" s="1">
        <v>20</v>
      </c>
      <c r="F10" s="2">
        <f t="shared" si="0"/>
        <v>2000</v>
      </c>
    </row>
    <row r="11" spans="1:6" x14ac:dyDescent="0.15">
      <c r="A11" s="1" t="s">
        <v>38</v>
      </c>
      <c r="B11" s="1" t="s">
        <v>46</v>
      </c>
      <c r="C11" s="1" t="s">
        <v>28</v>
      </c>
      <c r="D11" s="1">
        <v>30</v>
      </c>
      <c r="E11" s="1">
        <v>15</v>
      </c>
      <c r="F11" s="2">
        <f t="shared" si="0"/>
        <v>450</v>
      </c>
    </row>
    <row r="12" spans="1:6" x14ac:dyDescent="0.15">
      <c r="A12" s="1" t="s">
        <v>38</v>
      </c>
      <c r="B12" s="1" t="s">
        <v>46</v>
      </c>
      <c r="C12" s="1" t="s">
        <v>29</v>
      </c>
      <c r="D12" s="1">
        <v>70</v>
      </c>
      <c r="E12" s="1">
        <v>60</v>
      </c>
      <c r="F12" s="2">
        <f t="shared" si="0"/>
        <v>4200</v>
      </c>
    </row>
    <row r="13" spans="1:6" x14ac:dyDescent="0.15">
      <c r="A13" s="1" t="s">
        <v>38</v>
      </c>
      <c r="B13" s="1" t="s">
        <v>46</v>
      </c>
      <c r="C13" s="1" t="s">
        <v>54</v>
      </c>
      <c r="D13" s="1">
        <v>600</v>
      </c>
      <c r="E13" s="1">
        <v>11</v>
      </c>
      <c r="F13" s="2">
        <f t="shared" si="0"/>
        <v>6600</v>
      </c>
    </row>
    <row r="14" spans="1:6" x14ac:dyDescent="0.15">
      <c r="A14" s="1" t="s">
        <v>39</v>
      </c>
      <c r="B14" s="1" t="s">
        <v>49</v>
      </c>
      <c r="C14" s="1" t="s">
        <v>21</v>
      </c>
      <c r="D14" s="1">
        <v>550</v>
      </c>
      <c r="E14" s="1">
        <v>15</v>
      </c>
      <c r="F14" s="2">
        <f t="shared" si="0"/>
        <v>8250</v>
      </c>
    </row>
    <row r="15" spans="1:6" x14ac:dyDescent="0.15">
      <c r="A15" s="1" t="s">
        <v>39</v>
      </c>
      <c r="B15" s="1" t="s">
        <v>49</v>
      </c>
      <c r="C15" s="1" t="s">
        <v>55</v>
      </c>
      <c r="D15" s="1">
        <v>100</v>
      </c>
      <c r="E15" s="1">
        <v>30</v>
      </c>
      <c r="F15" s="2">
        <f t="shared" si="0"/>
        <v>3000</v>
      </c>
    </row>
    <row r="16" spans="1:6" x14ac:dyDescent="0.15">
      <c r="A16" s="1" t="s">
        <v>39</v>
      </c>
      <c r="B16" s="1" t="s">
        <v>49</v>
      </c>
      <c r="C16" s="1" t="s">
        <v>28</v>
      </c>
      <c r="D16" s="1">
        <v>30</v>
      </c>
      <c r="E16" s="1">
        <v>100</v>
      </c>
      <c r="F16" s="2">
        <f t="shared" si="0"/>
        <v>3000</v>
      </c>
    </row>
    <row r="17" spans="1:6" x14ac:dyDescent="0.15">
      <c r="A17" s="1" t="s">
        <v>39</v>
      </c>
      <c r="B17" s="1" t="s">
        <v>49</v>
      </c>
      <c r="C17" s="1" t="s">
        <v>29</v>
      </c>
      <c r="D17" s="1">
        <v>70</v>
      </c>
      <c r="E17" s="1">
        <v>30</v>
      </c>
      <c r="F17" s="2">
        <f t="shared" si="0"/>
        <v>2100</v>
      </c>
    </row>
    <row r="18" spans="1:6" x14ac:dyDescent="0.15">
      <c r="A18" s="1" t="s">
        <v>40</v>
      </c>
      <c r="B18" s="1" t="s">
        <v>50</v>
      </c>
      <c r="C18" s="1" t="s">
        <v>16</v>
      </c>
      <c r="D18" s="1">
        <v>450</v>
      </c>
      <c r="E18" s="1">
        <v>15</v>
      </c>
      <c r="F18" s="2">
        <f t="shared" si="0"/>
        <v>6750</v>
      </c>
    </row>
    <row r="19" spans="1:6" x14ac:dyDescent="0.15">
      <c r="A19" s="1" t="s">
        <v>40</v>
      </c>
      <c r="B19" s="1" t="s">
        <v>50</v>
      </c>
      <c r="C19" s="1" t="s">
        <v>24</v>
      </c>
      <c r="D19" s="1">
        <v>750</v>
      </c>
      <c r="E19" s="1">
        <v>20</v>
      </c>
      <c r="F19" s="2">
        <f t="shared" si="0"/>
        <v>15000</v>
      </c>
    </row>
    <row r="20" spans="1:6" x14ac:dyDescent="0.15">
      <c r="A20" s="1" t="s">
        <v>40</v>
      </c>
      <c r="B20" s="1" t="s">
        <v>50</v>
      </c>
      <c r="C20" s="1" t="s">
        <v>26</v>
      </c>
      <c r="D20" s="1">
        <v>300</v>
      </c>
      <c r="E20" s="1">
        <v>22</v>
      </c>
      <c r="F20" s="2">
        <f t="shared" si="0"/>
        <v>6600</v>
      </c>
    </row>
    <row r="21" spans="1:6" x14ac:dyDescent="0.15">
      <c r="A21" s="1" t="s">
        <v>18</v>
      </c>
      <c r="B21" s="1" t="s">
        <v>20</v>
      </c>
      <c r="C21" s="1" t="s">
        <v>30</v>
      </c>
      <c r="D21" s="1">
        <v>550</v>
      </c>
      <c r="E21" s="1">
        <v>6</v>
      </c>
      <c r="F21" s="2">
        <f t="shared" si="0"/>
        <v>3300</v>
      </c>
    </row>
    <row r="22" spans="1:6" x14ac:dyDescent="0.15">
      <c r="A22" s="1" t="s">
        <v>18</v>
      </c>
      <c r="B22" s="1" t="s">
        <v>20</v>
      </c>
      <c r="C22" s="1" t="s">
        <v>13</v>
      </c>
      <c r="D22" s="1">
        <v>600</v>
      </c>
      <c r="E22" s="1">
        <v>15</v>
      </c>
      <c r="F22" s="2">
        <f t="shared" si="0"/>
        <v>9000</v>
      </c>
    </row>
    <row r="23" spans="1:6" x14ac:dyDescent="0.15">
      <c r="A23" s="1" t="s">
        <v>18</v>
      </c>
      <c r="B23" s="1" t="s">
        <v>20</v>
      </c>
      <c r="C23" s="1" t="s">
        <v>8</v>
      </c>
      <c r="D23" s="1">
        <v>800</v>
      </c>
      <c r="E23" s="1">
        <v>18</v>
      </c>
      <c r="F23" s="2">
        <f t="shared" si="0"/>
        <v>14400</v>
      </c>
    </row>
    <row r="24" spans="1:6" x14ac:dyDescent="0.15">
      <c r="A24" s="1" t="s">
        <v>18</v>
      </c>
      <c r="B24" s="1" t="s">
        <v>20</v>
      </c>
      <c r="C24" s="1" t="s">
        <v>54</v>
      </c>
      <c r="D24" s="1">
        <v>600</v>
      </c>
      <c r="E24" s="1">
        <v>7</v>
      </c>
      <c r="F24" s="2">
        <f t="shared" si="0"/>
        <v>4200</v>
      </c>
    </row>
    <row r="25" spans="1:6" x14ac:dyDescent="0.15">
      <c r="A25" s="1" t="s">
        <v>18</v>
      </c>
      <c r="B25" s="1" t="s">
        <v>20</v>
      </c>
      <c r="C25" s="1" t="s">
        <v>21</v>
      </c>
      <c r="D25" s="1">
        <v>500</v>
      </c>
      <c r="E25" s="1">
        <v>8</v>
      </c>
      <c r="F25" s="2">
        <f t="shared" si="0"/>
        <v>4000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4D88-D1DF-411E-A21B-4C710E7FF22F}">
  <dimension ref="A1:E10"/>
  <sheetViews>
    <sheetView workbookViewId="0">
      <selection activeCell="E2" sqref="E2:E8"/>
    </sheetView>
  </sheetViews>
  <sheetFormatPr defaultRowHeight="13.5" x14ac:dyDescent="0.15"/>
  <cols>
    <col min="1" max="2" width="5.5" bestFit="1" customWidth="1"/>
    <col min="3" max="4" width="12.75" bestFit="1" customWidth="1"/>
    <col min="5" max="5" width="18.375" bestFit="1" customWidth="1"/>
  </cols>
  <sheetData>
    <row r="1" spans="1:5" x14ac:dyDescent="0.15">
      <c r="A1" s="1" t="s">
        <v>0</v>
      </c>
      <c r="B1" s="1" t="s">
        <v>1</v>
      </c>
      <c r="C1" s="1" t="s">
        <v>10</v>
      </c>
      <c r="D1" s="1" t="s">
        <v>11</v>
      </c>
      <c r="E1" s="1" t="s">
        <v>12</v>
      </c>
    </row>
    <row r="2" spans="1:5" x14ac:dyDescent="0.15">
      <c r="A2" s="1" t="s">
        <v>6</v>
      </c>
      <c r="B2" s="1" t="s">
        <v>7</v>
      </c>
      <c r="C2" s="2">
        <f>SUMIF(売上表!$A$2:$A$25,$A2,売上表!E$2:E$25)</f>
        <v>44</v>
      </c>
      <c r="D2" s="2">
        <f>SUMIF(売上表!$A$2:$A$25,$A2,売上表!F$2:F$25)</f>
        <v>30000</v>
      </c>
      <c r="E2" s="3">
        <f>D2/$D$9*100</f>
        <v>22.010271460014675</v>
      </c>
    </row>
    <row r="3" spans="1:5" x14ac:dyDescent="0.15">
      <c r="A3" s="1" t="s">
        <v>36</v>
      </c>
      <c r="B3" s="1" t="s">
        <v>41</v>
      </c>
      <c r="C3" s="2">
        <f>SUMIF(売上表!$A$2:$A$25,$A3,売上表!E$2:E$25)</f>
        <v>6</v>
      </c>
      <c r="D3" s="2">
        <f>SUMIF(売上表!$A$2:$A$25,$A3,売上表!F$2:F$25)</f>
        <v>3600</v>
      </c>
      <c r="E3" s="3">
        <f t="shared" ref="E3:E8" si="0">D3/$D$9*100</f>
        <v>2.6412325752017609</v>
      </c>
    </row>
    <row r="4" spans="1:5" x14ac:dyDescent="0.15">
      <c r="A4" s="1" t="s">
        <v>51</v>
      </c>
      <c r="B4" s="1" t="s">
        <v>43</v>
      </c>
      <c r="C4" s="2">
        <f>SUMIF(売上表!$A$2:$A$25,$A4,売上表!E$2:E$25)</f>
        <v>15</v>
      </c>
      <c r="D4" s="2">
        <f>SUMIF(売上表!$A$2:$A$25,$A4,売上表!F$2:F$25)</f>
        <v>9850</v>
      </c>
      <c r="E4" s="3">
        <f t="shared" si="0"/>
        <v>7.2267057960381509</v>
      </c>
    </row>
    <row r="5" spans="1:5" x14ac:dyDescent="0.15">
      <c r="A5" s="1" t="s">
        <v>38</v>
      </c>
      <c r="B5" s="1" t="s">
        <v>45</v>
      </c>
      <c r="C5" s="2">
        <f>SUMIF(売上表!$A$2:$A$25,$A5,売上表!E$2:E$25)</f>
        <v>106</v>
      </c>
      <c r="D5" s="2">
        <f>SUMIF(売上表!$A$2:$A$25,$A5,売上表!F$2:F$25)</f>
        <v>13250</v>
      </c>
      <c r="E5" s="3">
        <f t="shared" si="0"/>
        <v>9.7212032281731471</v>
      </c>
    </row>
    <row r="6" spans="1:5" x14ac:dyDescent="0.15">
      <c r="A6" s="1" t="s">
        <v>52</v>
      </c>
      <c r="B6" s="1" t="s">
        <v>47</v>
      </c>
      <c r="C6" s="2">
        <f>SUMIF(売上表!$A$2:$A$25,$A6,売上表!E$2:E$25)</f>
        <v>175</v>
      </c>
      <c r="D6" s="2">
        <f>SUMIF(売上表!$A$2:$A$25,$A6,売上表!F$2:F$25)</f>
        <v>16350</v>
      </c>
      <c r="E6" s="3">
        <f t="shared" si="0"/>
        <v>11.995597945707997</v>
      </c>
    </row>
    <row r="7" spans="1:5" x14ac:dyDescent="0.15">
      <c r="A7" s="1" t="s">
        <v>40</v>
      </c>
      <c r="B7" s="1" t="s">
        <v>48</v>
      </c>
      <c r="C7" s="2">
        <f>SUMIF(売上表!$A$2:$A$25,$A7,売上表!E$2:E$25)</f>
        <v>57</v>
      </c>
      <c r="D7" s="2">
        <f>SUMIF(売上表!$A$2:$A$25,$A7,売上表!F$2:F$25)</f>
        <v>28350</v>
      </c>
      <c r="E7" s="3">
        <f t="shared" si="0"/>
        <v>20.799706529713866</v>
      </c>
    </row>
    <row r="8" spans="1:5" x14ac:dyDescent="0.15">
      <c r="A8" s="1" t="s">
        <v>53</v>
      </c>
      <c r="B8" s="1" t="s">
        <v>19</v>
      </c>
      <c r="C8" s="2">
        <f>SUMIF(売上表!$A$2:$A$25,$A8,売上表!E$2:E$25)</f>
        <v>54</v>
      </c>
      <c r="D8" s="2">
        <f>SUMIF(売上表!$A$2:$A$25,$A8,売上表!F$2:F$25)</f>
        <v>34900</v>
      </c>
      <c r="E8" s="3">
        <f t="shared" si="0"/>
        <v>25.605282465150403</v>
      </c>
    </row>
    <row r="9" spans="1:5" x14ac:dyDescent="0.15">
      <c r="A9" s="1" t="s">
        <v>14</v>
      </c>
      <c r="B9" s="1"/>
      <c r="C9" s="2">
        <f>SUM(C2:C8)</f>
        <v>457</v>
      </c>
      <c r="D9" s="2">
        <f>SUM(D2:D8)</f>
        <v>136300</v>
      </c>
      <c r="E9" s="1"/>
    </row>
    <row r="10" spans="1:5" x14ac:dyDescent="0.15">
      <c r="A10" s="1" t="s">
        <v>15</v>
      </c>
      <c r="B10" s="1"/>
      <c r="C10" s="2">
        <f>AVERAGE(C2:C9)</f>
        <v>114.25</v>
      </c>
      <c r="D10" s="2">
        <f>AVERAGE(D2:D9)</f>
        <v>34075</v>
      </c>
      <c r="E10" s="1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8F0F-3140-401C-9F0E-C2232BC57BC4}">
  <dimension ref="A1:D12"/>
  <sheetViews>
    <sheetView workbookViewId="0">
      <selection activeCell="C2" sqref="C2:D12"/>
    </sheetView>
  </sheetViews>
  <sheetFormatPr defaultRowHeight="13.5" x14ac:dyDescent="0.15"/>
  <cols>
    <col min="1" max="1" width="11.625" bestFit="1" customWidth="1"/>
    <col min="2" max="2" width="29.375" bestFit="1" customWidth="1"/>
  </cols>
  <sheetData>
    <row r="1" spans="1:4" x14ac:dyDescent="0.15">
      <c r="A1" s="1" t="s">
        <v>22</v>
      </c>
      <c r="B1" s="1" t="s">
        <v>2</v>
      </c>
      <c r="C1" s="1" t="s">
        <v>3</v>
      </c>
      <c r="D1" s="1" t="s">
        <v>23</v>
      </c>
    </row>
    <row r="2" spans="1:4" x14ac:dyDescent="0.15">
      <c r="A2" s="1">
        <v>1001</v>
      </c>
      <c r="B2" s="1" t="s">
        <v>17</v>
      </c>
      <c r="C2" s="1">
        <v>450</v>
      </c>
      <c r="D2" s="1">
        <v>380</v>
      </c>
    </row>
    <row r="3" spans="1:4" x14ac:dyDescent="0.15">
      <c r="A3" s="1">
        <v>1002</v>
      </c>
      <c r="B3" s="1" t="s">
        <v>25</v>
      </c>
      <c r="C3" s="1">
        <v>750</v>
      </c>
      <c r="D3" s="1">
        <v>500</v>
      </c>
    </row>
    <row r="4" spans="1:4" x14ac:dyDescent="0.15">
      <c r="A4" s="1">
        <v>1003</v>
      </c>
      <c r="B4" s="1" t="s">
        <v>27</v>
      </c>
      <c r="C4" s="1">
        <v>300</v>
      </c>
      <c r="D4" s="1">
        <v>250</v>
      </c>
    </row>
    <row r="5" spans="1:4" x14ac:dyDescent="0.15">
      <c r="A5" s="1">
        <v>1004</v>
      </c>
      <c r="B5" s="1" t="s">
        <v>30</v>
      </c>
      <c r="C5" s="1">
        <v>550</v>
      </c>
      <c r="D5" s="1">
        <v>350</v>
      </c>
    </row>
    <row r="6" spans="1:4" x14ac:dyDescent="0.15">
      <c r="A6" s="1">
        <v>1005</v>
      </c>
      <c r="B6" s="1" t="s">
        <v>13</v>
      </c>
      <c r="C6" s="1">
        <v>800</v>
      </c>
      <c r="D6" s="1">
        <v>350</v>
      </c>
    </row>
    <row r="7" spans="1:4" x14ac:dyDescent="0.15">
      <c r="A7" s="1">
        <v>1006</v>
      </c>
      <c r="B7" s="1" t="s">
        <v>9</v>
      </c>
      <c r="C7" s="1">
        <v>1000</v>
      </c>
      <c r="D7" s="1">
        <v>600</v>
      </c>
    </row>
    <row r="8" spans="1:4" x14ac:dyDescent="0.15">
      <c r="A8" s="1">
        <v>1007</v>
      </c>
      <c r="B8" s="1" t="s">
        <v>54</v>
      </c>
      <c r="C8" s="1">
        <v>600</v>
      </c>
      <c r="D8" s="1">
        <v>360</v>
      </c>
    </row>
    <row r="9" spans="1:4" x14ac:dyDescent="0.15">
      <c r="A9" s="1">
        <v>1008</v>
      </c>
      <c r="B9" s="1" t="s">
        <v>21</v>
      </c>
      <c r="C9" s="1">
        <v>500</v>
      </c>
      <c r="D9" s="1">
        <v>300</v>
      </c>
    </row>
    <row r="10" spans="1:4" x14ac:dyDescent="0.15">
      <c r="A10" s="1">
        <v>1009</v>
      </c>
      <c r="B10" s="1" t="s">
        <v>55</v>
      </c>
      <c r="C10" s="1">
        <v>100</v>
      </c>
      <c r="D10" s="1">
        <v>60</v>
      </c>
    </row>
    <row r="11" spans="1:4" x14ac:dyDescent="0.15">
      <c r="A11" s="1">
        <v>1010</v>
      </c>
      <c r="B11" s="1" t="s">
        <v>28</v>
      </c>
      <c r="C11" s="1">
        <v>30</v>
      </c>
      <c r="D11" s="1">
        <v>15</v>
      </c>
    </row>
    <row r="12" spans="1:4" x14ac:dyDescent="0.15">
      <c r="A12" s="1">
        <v>1011</v>
      </c>
      <c r="B12" s="1" t="s">
        <v>29</v>
      </c>
      <c r="C12" s="1">
        <v>70</v>
      </c>
      <c r="D12" s="1">
        <v>50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6C0E-F83B-4232-A91C-4D88453E6C74}">
  <dimension ref="A1:G25"/>
  <sheetViews>
    <sheetView workbookViewId="0">
      <selection activeCell="F17" sqref="F17"/>
    </sheetView>
  </sheetViews>
  <sheetFormatPr defaultRowHeight="13.5" x14ac:dyDescent="0.15"/>
  <cols>
    <col min="3" max="3" width="11.625" bestFit="1" customWidth="1"/>
    <col min="4" max="4" width="29.375" bestFit="1" customWidth="1"/>
  </cols>
  <sheetData>
    <row r="1" spans="1:7" x14ac:dyDescent="0.15">
      <c r="A1" s="1" t="s">
        <v>0</v>
      </c>
      <c r="B1" s="1" t="s">
        <v>1</v>
      </c>
      <c r="C1" s="1" t="s">
        <v>22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15">
      <c r="A2" s="1" t="s">
        <v>6</v>
      </c>
      <c r="B2" s="1" t="s">
        <v>7</v>
      </c>
      <c r="C2" s="1">
        <v>1006</v>
      </c>
      <c r="D2" s="2" t="str">
        <f>VLOOKUP($C2,商品一覧表!$A$2:$C$12,2)</f>
        <v>チョコレートセット</v>
      </c>
      <c r="E2" s="2">
        <f>VLOOKUP($C2,商品一覧表!$A$2:$C$12,3)</f>
        <v>1000</v>
      </c>
      <c r="F2" s="1">
        <v>10</v>
      </c>
      <c r="G2" s="1">
        <f>E2*F2</f>
        <v>10000</v>
      </c>
    </row>
    <row r="3" spans="1:7" x14ac:dyDescent="0.15">
      <c r="A3" s="1" t="s">
        <v>6</v>
      </c>
      <c r="B3" s="1" t="s">
        <v>7</v>
      </c>
      <c r="C3" s="1">
        <v>1005</v>
      </c>
      <c r="D3" s="2" t="str">
        <f>VLOOKUP($C3,商品一覧表!$A$2:$C$12,2)</f>
        <v>クッキー詰め合わせ</v>
      </c>
      <c r="E3" s="2">
        <f>VLOOKUP($C3,商品一覧表!$A$2:$C$12,3)</f>
        <v>800</v>
      </c>
      <c r="F3" s="1">
        <v>10</v>
      </c>
      <c r="G3" s="1">
        <f t="shared" ref="G3:G25" si="0">E3*F3</f>
        <v>8000</v>
      </c>
    </row>
    <row r="4" spans="1:7" x14ac:dyDescent="0.15">
      <c r="A4" s="1" t="s">
        <v>6</v>
      </c>
      <c r="B4" s="1" t="s">
        <v>7</v>
      </c>
      <c r="C4" s="1">
        <v>1001</v>
      </c>
      <c r="D4" s="2" t="str">
        <f>VLOOKUP($C4,商品一覧表!$A$2:$C$12,2)</f>
        <v>ミックスチョコレートセット</v>
      </c>
      <c r="E4" s="2">
        <f>VLOOKUP($C4,商品一覧表!$A$2:$C$12,3)</f>
        <v>450</v>
      </c>
      <c r="F4" s="1">
        <v>12</v>
      </c>
      <c r="G4" s="1">
        <f t="shared" si="0"/>
        <v>5400</v>
      </c>
    </row>
    <row r="5" spans="1:7" x14ac:dyDescent="0.15">
      <c r="A5" s="1" t="s">
        <v>6</v>
      </c>
      <c r="B5" s="1" t="s">
        <v>7</v>
      </c>
      <c r="C5" s="1">
        <v>1004</v>
      </c>
      <c r="D5" s="2" t="str">
        <f>VLOOKUP($C5,商品一覧表!$A$2:$C$12,2)</f>
        <v>お団子セット</v>
      </c>
      <c r="E5" s="2">
        <f>VLOOKUP($C5,商品一覧表!$A$2:$C$12,3)</f>
        <v>550</v>
      </c>
      <c r="F5" s="1">
        <v>12</v>
      </c>
      <c r="G5" s="1">
        <f t="shared" si="0"/>
        <v>6600</v>
      </c>
    </row>
    <row r="6" spans="1:7" x14ac:dyDescent="0.15">
      <c r="A6" s="1" t="s">
        <v>36</v>
      </c>
      <c r="B6" s="1" t="s">
        <v>42</v>
      </c>
      <c r="C6" s="1">
        <v>1005</v>
      </c>
      <c r="D6" s="2" t="str">
        <f>VLOOKUP($C6,商品一覧表!$A$2:$C$12,2)</f>
        <v>クッキー詰め合わせ</v>
      </c>
      <c r="E6" s="2">
        <f>VLOOKUP($C6,商品一覧表!$A$2:$C$12,3)</f>
        <v>800</v>
      </c>
      <c r="F6" s="1">
        <v>6</v>
      </c>
      <c r="G6" s="1">
        <f t="shared" si="0"/>
        <v>4800</v>
      </c>
    </row>
    <row r="7" spans="1:7" x14ac:dyDescent="0.15">
      <c r="A7" s="1" t="s">
        <v>36</v>
      </c>
      <c r="B7" s="1" t="s">
        <v>42</v>
      </c>
      <c r="C7" s="1">
        <v>1006</v>
      </c>
      <c r="D7" s="2" t="str">
        <f>VLOOKUP($C7,商品一覧表!$A$2:$C$12,2)</f>
        <v>チョコレートセット</v>
      </c>
      <c r="E7" s="2">
        <f>VLOOKUP($C7,商品一覧表!$A$2:$C$12,3)</f>
        <v>1000</v>
      </c>
      <c r="F7" s="1">
        <v>5</v>
      </c>
      <c r="G7" s="1">
        <f t="shared" si="0"/>
        <v>5000</v>
      </c>
    </row>
    <row r="8" spans="1:7" x14ac:dyDescent="0.15">
      <c r="A8" s="1" t="s">
        <v>37</v>
      </c>
      <c r="B8" s="1" t="s">
        <v>44</v>
      </c>
      <c r="C8" s="1">
        <v>1007</v>
      </c>
      <c r="D8" s="2" t="str">
        <f>VLOOKUP($C8,商品一覧表!$A$2:$C$12,2)</f>
        <v>どら焼きセット</v>
      </c>
      <c r="E8" s="2">
        <f>VLOOKUP($C8,商品一覧表!$A$2:$C$12,3)</f>
        <v>600</v>
      </c>
      <c r="F8" s="1">
        <v>7</v>
      </c>
      <c r="G8" s="1">
        <f t="shared" si="0"/>
        <v>4200</v>
      </c>
    </row>
    <row r="9" spans="1:7" x14ac:dyDescent="0.15">
      <c r="A9" s="1" t="s">
        <v>37</v>
      </c>
      <c r="B9" s="1" t="s">
        <v>44</v>
      </c>
      <c r="C9" s="1">
        <v>1008</v>
      </c>
      <c r="D9" s="2" t="str">
        <f>VLOOKUP($C9,商品一覧表!$A$2:$C$12,2)</f>
        <v>茶団子セット</v>
      </c>
      <c r="E9" s="2">
        <f>VLOOKUP($C9,商品一覧表!$A$2:$C$12,3)</f>
        <v>500</v>
      </c>
      <c r="F9" s="1">
        <v>3</v>
      </c>
      <c r="G9" s="1">
        <f t="shared" si="0"/>
        <v>1500</v>
      </c>
    </row>
    <row r="10" spans="1:7" x14ac:dyDescent="0.15">
      <c r="A10" s="1" t="s">
        <v>38</v>
      </c>
      <c r="B10" s="1" t="s">
        <v>46</v>
      </c>
      <c r="C10" s="1">
        <v>1009</v>
      </c>
      <c r="D10" s="2" t="str">
        <f>VLOOKUP($C10,商品一覧表!$A$2:$C$12,2)</f>
        <v>どら焼き（単品）</v>
      </c>
      <c r="E10" s="2">
        <f>VLOOKUP($C10,商品一覧表!$A$2:$C$12,3)</f>
        <v>100</v>
      </c>
      <c r="F10" s="1">
        <v>20</v>
      </c>
      <c r="G10" s="1">
        <f t="shared" si="0"/>
        <v>2000</v>
      </c>
    </row>
    <row r="11" spans="1:7" x14ac:dyDescent="0.15">
      <c r="A11" s="1" t="s">
        <v>38</v>
      </c>
      <c r="B11" s="1" t="s">
        <v>46</v>
      </c>
      <c r="C11" s="1">
        <v>1010</v>
      </c>
      <c r="D11" s="2" t="str">
        <f>VLOOKUP($C11,商品一覧表!$A$2:$C$12,2)</f>
        <v>クッキー（単品）</v>
      </c>
      <c r="E11" s="2">
        <f>VLOOKUP($C11,商品一覧表!$A$2:$C$12,3)</f>
        <v>30</v>
      </c>
      <c r="F11" s="1">
        <v>15</v>
      </c>
      <c r="G11" s="1">
        <f t="shared" si="0"/>
        <v>450</v>
      </c>
    </row>
    <row r="12" spans="1:7" x14ac:dyDescent="0.15">
      <c r="A12" s="1" t="s">
        <v>38</v>
      </c>
      <c r="B12" s="1" t="s">
        <v>46</v>
      </c>
      <c r="C12" s="1">
        <v>1011</v>
      </c>
      <c r="D12" s="2" t="str">
        <f>VLOOKUP($C12,商品一覧表!$A$2:$C$12,2)</f>
        <v>ようかん（単品）</v>
      </c>
      <c r="E12" s="2">
        <f>VLOOKUP($C12,商品一覧表!$A$2:$C$12,3)</f>
        <v>70</v>
      </c>
      <c r="F12" s="1">
        <v>60</v>
      </c>
      <c r="G12" s="1">
        <f t="shared" si="0"/>
        <v>4200</v>
      </c>
    </row>
    <row r="13" spans="1:7" x14ac:dyDescent="0.15">
      <c r="A13" s="1" t="s">
        <v>38</v>
      </c>
      <c r="B13" s="1" t="s">
        <v>46</v>
      </c>
      <c r="C13" s="1">
        <v>1009</v>
      </c>
      <c r="D13" s="2" t="str">
        <f>VLOOKUP($C13,商品一覧表!$A$2:$C$12,2)</f>
        <v>どら焼き（単品）</v>
      </c>
      <c r="E13" s="2">
        <f>VLOOKUP($C13,商品一覧表!$A$2:$C$12,3)</f>
        <v>100</v>
      </c>
      <c r="F13" s="1">
        <v>11</v>
      </c>
      <c r="G13" s="1">
        <f t="shared" si="0"/>
        <v>1100</v>
      </c>
    </row>
    <row r="14" spans="1:7" x14ac:dyDescent="0.15">
      <c r="A14" s="1" t="s">
        <v>39</v>
      </c>
      <c r="B14" s="1" t="s">
        <v>49</v>
      </c>
      <c r="C14" s="1">
        <v>1008</v>
      </c>
      <c r="D14" s="2" t="str">
        <f>VLOOKUP($C14,商品一覧表!$A$2:$C$12,2)</f>
        <v>茶団子セット</v>
      </c>
      <c r="E14" s="2">
        <f>VLOOKUP($C14,商品一覧表!$A$2:$C$12,3)</f>
        <v>500</v>
      </c>
      <c r="F14" s="1">
        <v>15</v>
      </c>
      <c r="G14" s="1">
        <f t="shared" si="0"/>
        <v>7500</v>
      </c>
    </row>
    <row r="15" spans="1:7" x14ac:dyDescent="0.15">
      <c r="A15" s="1" t="s">
        <v>39</v>
      </c>
      <c r="B15" s="1" t="s">
        <v>49</v>
      </c>
      <c r="C15" s="1">
        <v>1009</v>
      </c>
      <c r="D15" s="2" t="str">
        <f>VLOOKUP($C15,商品一覧表!$A$2:$C$12,2)</f>
        <v>どら焼き（単品）</v>
      </c>
      <c r="E15" s="2">
        <f>VLOOKUP($C15,商品一覧表!$A$2:$C$12,3)</f>
        <v>100</v>
      </c>
      <c r="F15" s="1">
        <v>30</v>
      </c>
      <c r="G15" s="1">
        <f t="shared" si="0"/>
        <v>3000</v>
      </c>
    </row>
    <row r="16" spans="1:7" x14ac:dyDescent="0.15">
      <c r="A16" s="1" t="s">
        <v>39</v>
      </c>
      <c r="B16" s="1" t="s">
        <v>49</v>
      </c>
      <c r="C16" s="1">
        <v>1010</v>
      </c>
      <c r="D16" s="2" t="str">
        <f>VLOOKUP($C16,商品一覧表!$A$2:$C$12,2)</f>
        <v>クッキー（単品）</v>
      </c>
      <c r="E16" s="2">
        <f>VLOOKUP($C16,商品一覧表!$A$2:$C$12,3)</f>
        <v>30</v>
      </c>
      <c r="F16" s="1">
        <v>100</v>
      </c>
      <c r="G16" s="1">
        <f t="shared" si="0"/>
        <v>3000</v>
      </c>
    </row>
    <row r="17" spans="1:7" x14ac:dyDescent="0.15">
      <c r="A17" s="1" t="s">
        <v>39</v>
      </c>
      <c r="B17" s="1" t="s">
        <v>49</v>
      </c>
      <c r="C17" s="1">
        <v>1011</v>
      </c>
      <c r="D17" s="2" t="str">
        <f>VLOOKUP($C17,商品一覧表!$A$2:$C$12,2)</f>
        <v>ようかん（単品）</v>
      </c>
      <c r="E17" s="2">
        <f>VLOOKUP($C17,商品一覧表!$A$2:$C$12,3)</f>
        <v>70</v>
      </c>
      <c r="F17" s="1">
        <v>30</v>
      </c>
      <c r="G17" s="1">
        <f t="shared" si="0"/>
        <v>2100</v>
      </c>
    </row>
    <row r="18" spans="1:7" x14ac:dyDescent="0.15">
      <c r="A18" s="1" t="s">
        <v>40</v>
      </c>
      <c r="B18" s="1" t="s">
        <v>50</v>
      </c>
      <c r="C18" s="1">
        <v>1001</v>
      </c>
      <c r="D18" s="2" t="str">
        <f>VLOOKUP($C18,商品一覧表!$A$2:$C$12,2)</f>
        <v>ミックスチョコレートセット</v>
      </c>
      <c r="E18" s="2">
        <f>VLOOKUP($C18,商品一覧表!$A$2:$C$12,3)</f>
        <v>450</v>
      </c>
      <c r="F18" s="1">
        <v>15</v>
      </c>
      <c r="G18" s="1">
        <f t="shared" si="0"/>
        <v>6750</v>
      </c>
    </row>
    <row r="19" spans="1:7" x14ac:dyDescent="0.15">
      <c r="A19" s="1" t="s">
        <v>40</v>
      </c>
      <c r="B19" s="1" t="s">
        <v>50</v>
      </c>
      <c r="C19" s="1">
        <v>1002</v>
      </c>
      <c r="D19" s="2" t="str">
        <f>VLOOKUP($C19,商品一覧表!$A$2:$C$12,2)</f>
        <v>スペシャルクッキーセット</v>
      </c>
      <c r="E19" s="2">
        <f>VLOOKUP($C19,商品一覧表!$A$2:$C$12,3)</f>
        <v>750</v>
      </c>
      <c r="F19" s="1">
        <v>20</v>
      </c>
      <c r="G19" s="1">
        <f t="shared" si="0"/>
        <v>15000</v>
      </c>
    </row>
    <row r="20" spans="1:7" x14ac:dyDescent="0.15">
      <c r="A20" s="1" t="s">
        <v>40</v>
      </c>
      <c r="B20" s="1" t="s">
        <v>50</v>
      </c>
      <c r="C20" s="1">
        <v>1003</v>
      </c>
      <c r="D20" s="2" t="str">
        <f>VLOOKUP($C20,商品一覧表!$A$2:$C$12,2)</f>
        <v>ミニようかんセット</v>
      </c>
      <c r="E20" s="2">
        <f>VLOOKUP($C20,商品一覧表!$A$2:$C$12,3)</f>
        <v>300</v>
      </c>
      <c r="F20" s="1">
        <v>22</v>
      </c>
      <c r="G20" s="1">
        <f t="shared" si="0"/>
        <v>6600</v>
      </c>
    </row>
    <row r="21" spans="1:7" x14ac:dyDescent="0.15">
      <c r="A21" s="1" t="s">
        <v>18</v>
      </c>
      <c r="B21" s="1" t="s">
        <v>20</v>
      </c>
      <c r="C21" s="1">
        <v>1004</v>
      </c>
      <c r="D21" s="2" t="str">
        <f>VLOOKUP($C21,商品一覧表!$A$2:$C$12,2)</f>
        <v>お団子セット</v>
      </c>
      <c r="E21" s="2">
        <f>VLOOKUP($C21,商品一覧表!$A$2:$C$12,3)</f>
        <v>550</v>
      </c>
      <c r="F21" s="1">
        <v>6</v>
      </c>
      <c r="G21" s="1">
        <f t="shared" si="0"/>
        <v>3300</v>
      </c>
    </row>
    <row r="22" spans="1:7" x14ac:dyDescent="0.15">
      <c r="A22" s="1" t="s">
        <v>18</v>
      </c>
      <c r="B22" s="1" t="s">
        <v>20</v>
      </c>
      <c r="C22" s="1">
        <v>1005</v>
      </c>
      <c r="D22" s="2" t="str">
        <f>VLOOKUP($C22,商品一覧表!$A$2:$C$12,2)</f>
        <v>クッキー詰め合わせ</v>
      </c>
      <c r="E22" s="2">
        <f>VLOOKUP($C22,商品一覧表!$A$2:$C$12,3)</f>
        <v>800</v>
      </c>
      <c r="F22" s="1">
        <v>15</v>
      </c>
      <c r="G22" s="1">
        <f t="shared" si="0"/>
        <v>12000</v>
      </c>
    </row>
    <row r="23" spans="1:7" x14ac:dyDescent="0.15">
      <c r="A23" s="1" t="s">
        <v>18</v>
      </c>
      <c r="B23" s="1" t="s">
        <v>20</v>
      </c>
      <c r="C23" s="1">
        <v>1006</v>
      </c>
      <c r="D23" s="2" t="str">
        <f>VLOOKUP($C23,商品一覧表!$A$2:$C$12,2)</f>
        <v>チョコレートセット</v>
      </c>
      <c r="E23" s="2">
        <f>VLOOKUP($C23,商品一覧表!$A$2:$C$12,3)</f>
        <v>1000</v>
      </c>
      <c r="F23" s="1">
        <v>18</v>
      </c>
      <c r="G23" s="1">
        <f t="shared" si="0"/>
        <v>18000</v>
      </c>
    </row>
    <row r="24" spans="1:7" x14ac:dyDescent="0.15">
      <c r="A24" s="1" t="s">
        <v>18</v>
      </c>
      <c r="B24" s="1" t="s">
        <v>20</v>
      </c>
      <c r="C24" s="1">
        <v>1009</v>
      </c>
      <c r="D24" s="2" t="str">
        <f>VLOOKUP($C24,商品一覧表!$A$2:$C$12,2)</f>
        <v>どら焼き（単品）</v>
      </c>
      <c r="E24" s="2">
        <f>VLOOKUP($C24,商品一覧表!$A$2:$C$12,3)</f>
        <v>100</v>
      </c>
      <c r="F24" s="1">
        <v>7</v>
      </c>
      <c r="G24" s="1">
        <f t="shared" si="0"/>
        <v>700</v>
      </c>
    </row>
    <row r="25" spans="1:7" x14ac:dyDescent="0.15">
      <c r="A25" s="1" t="s">
        <v>18</v>
      </c>
      <c r="B25" s="1" t="s">
        <v>20</v>
      </c>
      <c r="C25" s="1">
        <v>1008</v>
      </c>
      <c r="D25" s="2" t="str">
        <f>VLOOKUP($C25,商品一覧表!$A$2:$C$12,2)</f>
        <v>茶団子セット</v>
      </c>
      <c r="E25" s="2">
        <f>VLOOKUP($C25,商品一覧表!$A$2:$C$12,3)</f>
        <v>500</v>
      </c>
      <c r="F25" s="1">
        <v>8</v>
      </c>
      <c r="G25" s="1">
        <f t="shared" si="0"/>
        <v>4000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A236-40A7-4357-A49A-A5A27928309E}">
  <dimension ref="A1:I12"/>
  <sheetViews>
    <sheetView tabSelected="1" workbookViewId="0">
      <selection activeCell="J7" sqref="J7"/>
    </sheetView>
  </sheetViews>
  <sheetFormatPr defaultRowHeight="13.5" x14ac:dyDescent="0.15"/>
  <cols>
    <col min="1" max="1" width="11.625" bestFit="1" customWidth="1"/>
    <col min="2" max="2" width="29.375" bestFit="1" customWidth="1"/>
    <col min="3" max="4" width="9.5" bestFit="1" customWidth="1"/>
    <col min="7" max="7" width="11.625" bestFit="1" customWidth="1"/>
  </cols>
  <sheetData>
    <row r="1" spans="1:9" x14ac:dyDescent="0.15">
      <c r="A1" s="1" t="s">
        <v>22</v>
      </c>
      <c r="B1" s="1" t="s">
        <v>2</v>
      </c>
      <c r="C1" s="1" t="s">
        <v>3</v>
      </c>
      <c r="D1" s="1" t="s">
        <v>23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</row>
    <row r="2" spans="1:9" x14ac:dyDescent="0.15">
      <c r="A2" s="1">
        <v>1001</v>
      </c>
      <c r="B2" s="1" t="str">
        <f>VLOOKUP($A2,商品一覧表!$A$2:$D$12,2)</f>
        <v>ミックスチョコレートセット</v>
      </c>
      <c r="C2" s="1">
        <v>450</v>
      </c>
      <c r="D2" s="1">
        <v>380</v>
      </c>
      <c r="E2" s="1">
        <f>SUMIF(改良版売上表!$C$2:$C$25,売上分析表!A2,改良版売上表!$F$2:$F$25)</f>
        <v>27</v>
      </c>
      <c r="F2" s="1">
        <f>E2*(C2-D2)</f>
        <v>1890</v>
      </c>
      <c r="G2" s="2">
        <f>RANK(E2,E$2:E$12)</f>
        <v>6</v>
      </c>
      <c r="H2" s="2">
        <f>RANK(F2,F$2:F$12)</f>
        <v>7</v>
      </c>
      <c r="I2" s="2" t="str">
        <f>IF(AND(G2&gt;7,H2&gt;7),"◎",IF(OR(G2&gt;7,H2&gt;7),"○",""))</f>
        <v/>
      </c>
    </row>
    <row r="3" spans="1:9" x14ac:dyDescent="0.15">
      <c r="A3" s="1">
        <v>1002</v>
      </c>
      <c r="B3" s="1" t="str">
        <f>VLOOKUP(A3,商品一覧表!$A$2:$D$12,2)</f>
        <v>スペシャルクッキーセット</v>
      </c>
      <c r="C3" s="1">
        <v>750</v>
      </c>
      <c r="D3" s="1">
        <v>500</v>
      </c>
      <c r="E3" s="1">
        <f>SUMIF(改良版売上表!$C$2:$C$25,売上分析表!A3,改良版売上表!$F$2:$F$25)</f>
        <v>20</v>
      </c>
      <c r="F3" s="1">
        <f t="shared" ref="F3:F12" si="0">E3*(C3-D3)</f>
        <v>5000</v>
      </c>
      <c r="G3" s="2">
        <f t="shared" ref="G3:G12" si="1">RANK(E3,E$2:E$12)</f>
        <v>9</v>
      </c>
      <c r="H3" s="2">
        <f t="shared" ref="H3:H12" si="2">RANK(F3,F$2:F$12)</f>
        <v>4</v>
      </c>
      <c r="I3" s="2" t="str">
        <f t="shared" ref="I3:I12" si="3">IF(AND(G3&gt;7,H3&gt;7),"◎",IF(OR(G3&gt;7,H3&gt;7),"○",""))</f>
        <v>○</v>
      </c>
    </row>
    <row r="4" spans="1:9" x14ac:dyDescent="0.15">
      <c r="A4" s="1">
        <v>1003</v>
      </c>
      <c r="B4" s="1" t="str">
        <f>VLOOKUP(A4,商品一覧表!$A$2:$D$12,2)</f>
        <v>ミニようかんセット</v>
      </c>
      <c r="C4" s="1">
        <v>300</v>
      </c>
      <c r="D4" s="1">
        <v>250</v>
      </c>
      <c r="E4" s="1">
        <f>SUMIF(改良版売上表!$C$2:$C$25,売上分析表!A4,改良版売上表!$F$2:$F$25)</f>
        <v>22</v>
      </c>
      <c r="F4" s="1">
        <f t="shared" si="0"/>
        <v>1100</v>
      </c>
      <c r="G4" s="2">
        <f t="shared" si="1"/>
        <v>8</v>
      </c>
      <c r="H4" s="2">
        <f t="shared" si="2"/>
        <v>11</v>
      </c>
      <c r="I4" s="2" t="str">
        <f t="shared" si="3"/>
        <v>◎</v>
      </c>
    </row>
    <row r="5" spans="1:9" x14ac:dyDescent="0.15">
      <c r="A5" s="1">
        <v>1004</v>
      </c>
      <c r="B5" s="1" t="str">
        <f>VLOOKUP(A5,商品一覧表!$A$2:$D$12,2)</f>
        <v>お団子セット</v>
      </c>
      <c r="C5" s="1">
        <v>550</v>
      </c>
      <c r="D5" s="1">
        <v>350</v>
      </c>
      <c r="E5" s="1">
        <f>SUMIF(改良版売上表!$C$2:$C$25,売上分析表!A5,改良版売上表!$F$2:$F$25)</f>
        <v>18</v>
      </c>
      <c r="F5" s="1">
        <f t="shared" si="0"/>
        <v>3600</v>
      </c>
      <c r="G5" s="2">
        <f t="shared" si="1"/>
        <v>10</v>
      </c>
      <c r="H5" s="2">
        <f t="shared" si="2"/>
        <v>5</v>
      </c>
      <c r="I5" s="2" t="str">
        <f t="shared" si="3"/>
        <v>○</v>
      </c>
    </row>
    <row r="6" spans="1:9" x14ac:dyDescent="0.15">
      <c r="A6" s="1">
        <v>1005</v>
      </c>
      <c r="B6" s="1" t="str">
        <f>VLOOKUP(A6,商品一覧表!$A$2:$D$12,2)</f>
        <v>クッキー詰め合わせ</v>
      </c>
      <c r="C6" s="1">
        <v>800</v>
      </c>
      <c r="D6" s="1">
        <v>350</v>
      </c>
      <c r="E6" s="1">
        <f>SUMIF(改良版売上表!$C$2:$C$25,売上分析表!A6,改良版売上表!$F$2:$F$25)</f>
        <v>31</v>
      </c>
      <c r="F6" s="1">
        <f t="shared" si="0"/>
        <v>13950</v>
      </c>
      <c r="G6" s="2">
        <f t="shared" si="1"/>
        <v>5</v>
      </c>
      <c r="H6" s="2">
        <f t="shared" si="2"/>
        <v>1</v>
      </c>
      <c r="I6" s="2" t="str">
        <f t="shared" si="3"/>
        <v/>
      </c>
    </row>
    <row r="7" spans="1:9" x14ac:dyDescent="0.15">
      <c r="A7" s="1">
        <v>1006</v>
      </c>
      <c r="B7" s="1" t="str">
        <f>VLOOKUP(A7,商品一覧表!$A$2:$D$12,2)</f>
        <v>チョコレートセット</v>
      </c>
      <c r="C7" s="1">
        <v>1000</v>
      </c>
      <c r="D7" s="1">
        <v>600</v>
      </c>
      <c r="E7" s="1">
        <f>SUMIF(改良版売上表!$C$2:$C$25,売上分析表!A7,改良版売上表!$F$2:$F$25)</f>
        <v>33</v>
      </c>
      <c r="F7" s="1">
        <f t="shared" si="0"/>
        <v>13200</v>
      </c>
      <c r="G7" s="2">
        <f t="shared" si="1"/>
        <v>4</v>
      </c>
      <c r="H7" s="2">
        <f t="shared" si="2"/>
        <v>2</v>
      </c>
      <c r="I7" s="2" t="str">
        <f t="shared" si="3"/>
        <v/>
      </c>
    </row>
    <row r="8" spans="1:9" x14ac:dyDescent="0.15">
      <c r="A8" s="1">
        <v>1007</v>
      </c>
      <c r="B8" s="1" t="str">
        <f>VLOOKUP(A8,商品一覧表!$A$2:$D$12,2)</f>
        <v>どら焼きセット</v>
      </c>
      <c r="C8" s="1">
        <v>600</v>
      </c>
      <c r="D8" s="1">
        <v>360</v>
      </c>
      <c r="E8" s="1">
        <f>SUMIF(改良版売上表!$C$2:$C$25,売上分析表!A8,改良版売上表!$F$2:$F$25)</f>
        <v>7</v>
      </c>
      <c r="F8" s="1">
        <f t="shared" si="0"/>
        <v>1680</v>
      </c>
      <c r="G8" s="2">
        <f t="shared" si="1"/>
        <v>11</v>
      </c>
      <c r="H8" s="2">
        <f t="shared" si="2"/>
        <v>10</v>
      </c>
      <c r="I8" s="2" t="str">
        <f t="shared" si="3"/>
        <v>◎</v>
      </c>
    </row>
    <row r="9" spans="1:9" x14ac:dyDescent="0.15">
      <c r="A9" s="1">
        <v>1008</v>
      </c>
      <c r="B9" s="1" t="str">
        <f>VLOOKUP(A9,商品一覧表!$A$2:$D$12,2)</f>
        <v>茶団子セット</v>
      </c>
      <c r="C9" s="1">
        <v>500</v>
      </c>
      <c r="D9" s="1">
        <v>300</v>
      </c>
      <c r="E9" s="1">
        <f>SUMIF(改良版売上表!$C$2:$C$25,売上分析表!A9,改良版売上表!$F$2:$F$25)</f>
        <v>26</v>
      </c>
      <c r="F9" s="1">
        <f t="shared" si="0"/>
        <v>5200</v>
      </c>
      <c r="G9" s="2">
        <f t="shared" si="1"/>
        <v>7</v>
      </c>
      <c r="H9" s="2">
        <f t="shared" si="2"/>
        <v>3</v>
      </c>
      <c r="I9" s="2" t="str">
        <f t="shared" si="3"/>
        <v/>
      </c>
    </row>
    <row r="10" spans="1:9" x14ac:dyDescent="0.15">
      <c r="A10" s="1">
        <v>1009</v>
      </c>
      <c r="B10" s="1" t="str">
        <f>VLOOKUP(A10,商品一覧表!$A$2:$D$12,2)</f>
        <v>どら焼き（単品）</v>
      </c>
      <c r="C10" s="1">
        <v>100</v>
      </c>
      <c r="D10" s="1">
        <v>60</v>
      </c>
      <c r="E10" s="1">
        <f>SUMIF(改良版売上表!$C$2:$C$25,売上分析表!A10,改良版売上表!$F$2:$F$25)</f>
        <v>68</v>
      </c>
      <c r="F10" s="1">
        <f t="shared" si="0"/>
        <v>2720</v>
      </c>
      <c r="G10" s="2">
        <f t="shared" si="1"/>
        <v>3</v>
      </c>
      <c r="H10" s="2">
        <f t="shared" si="2"/>
        <v>6</v>
      </c>
      <c r="I10" s="2" t="str">
        <f t="shared" si="3"/>
        <v/>
      </c>
    </row>
    <row r="11" spans="1:9" x14ac:dyDescent="0.15">
      <c r="A11" s="1">
        <v>1010</v>
      </c>
      <c r="B11" s="1" t="str">
        <f>VLOOKUP(A11,商品一覧表!$A$2:$D$12,2)</f>
        <v>クッキー（単品）</v>
      </c>
      <c r="C11" s="1">
        <v>30</v>
      </c>
      <c r="D11" s="1">
        <v>15</v>
      </c>
      <c r="E11" s="1">
        <f>SUMIF(改良版売上表!$C$2:$C$25,売上分析表!A11,改良版売上表!$F$2:$F$25)</f>
        <v>115</v>
      </c>
      <c r="F11" s="1">
        <f t="shared" si="0"/>
        <v>1725</v>
      </c>
      <c r="G11" s="2">
        <f t="shared" si="1"/>
        <v>1</v>
      </c>
      <c r="H11" s="2">
        <f t="shared" si="2"/>
        <v>9</v>
      </c>
      <c r="I11" s="2" t="str">
        <f t="shared" si="3"/>
        <v>○</v>
      </c>
    </row>
    <row r="12" spans="1:9" x14ac:dyDescent="0.15">
      <c r="A12" s="1">
        <v>1011</v>
      </c>
      <c r="B12" s="1" t="str">
        <f>VLOOKUP(A12,商品一覧表!$A$2:$D$12,2)</f>
        <v>ようかん（単品）</v>
      </c>
      <c r="C12" s="1">
        <v>70</v>
      </c>
      <c r="D12" s="1">
        <v>50</v>
      </c>
      <c r="E12" s="1">
        <f>SUMIF(改良版売上表!$C$2:$C$25,売上分析表!A12,改良版売上表!$F$2:$F$25)</f>
        <v>90</v>
      </c>
      <c r="F12" s="1">
        <f t="shared" si="0"/>
        <v>1800</v>
      </c>
      <c r="G12" s="2">
        <f t="shared" si="1"/>
        <v>2</v>
      </c>
      <c r="H12" s="2">
        <f t="shared" si="2"/>
        <v>8</v>
      </c>
      <c r="I12" s="2" t="str">
        <f t="shared" si="3"/>
        <v>○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売上表</vt:lpstr>
      <vt:lpstr>集計表</vt:lpstr>
      <vt:lpstr>商品一覧表</vt:lpstr>
      <vt:lpstr>改良版売上表</vt:lpstr>
      <vt:lpstr>売上分析表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仲正博</dc:creator>
  <cp:lastModifiedBy>仲正博</cp:lastModifiedBy>
  <dcterms:created xsi:type="dcterms:W3CDTF">2020-01-24T00:33:04Z</dcterms:created>
  <dcterms:modified xsi:type="dcterms:W3CDTF">2020-01-27T01:33:05Z</dcterms:modified>
</cp:coreProperties>
</file>